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KliotsI\Card Businnes\NPV\Калькулятор Сайт\"/>
    </mc:Choice>
  </mc:AlternateContent>
  <bookViews>
    <workbookView xWindow="0" yWindow="0" windowWidth="15360" windowHeight="6255"/>
  </bookViews>
  <sheets>
    <sheet name="free cash installment (other)" sheetId="8" r:id="rId1"/>
  </sheets>
  <calcPr calcId="152511"/>
</workbook>
</file>

<file path=xl/calcChain.xml><?xml version="1.0" encoding="utf-8"?>
<calcChain xmlns="http://schemas.openxmlformats.org/spreadsheetml/2006/main">
  <c r="K2" i="8" l="1"/>
  <c r="Q9" i="8" s="1"/>
  <c r="R9" i="8" s="1"/>
  <c r="L13" i="8" l="1"/>
  <c r="L14" i="8"/>
  <c r="K12" i="8"/>
  <c r="K11" i="8"/>
  <c r="N12" i="8" s="1"/>
  <c r="K15" i="8"/>
  <c r="L10" i="8"/>
  <c r="L15" i="8"/>
  <c r="K13" i="8"/>
  <c r="L11" i="8"/>
  <c r="K10" i="8"/>
  <c r="M10" i="8" s="1"/>
  <c r="K14" i="8"/>
  <c r="M14" i="8" s="1"/>
  <c r="Q14" i="8" s="1"/>
  <c r="R14" i="8" s="1"/>
  <c r="L12" i="8"/>
  <c r="M12" i="8" s="1"/>
  <c r="Q12" i="8" s="1"/>
  <c r="R12" i="8" s="1"/>
  <c r="M13" i="8" l="1"/>
  <c r="Q13" i="8" s="1"/>
  <c r="R13" i="8" s="1"/>
  <c r="M15" i="8"/>
  <c r="Q15" i="8" s="1"/>
  <c r="R15" i="8" s="1"/>
  <c r="N10" i="8"/>
  <c r="N13" i="8"/>
  <c r="N11" i="8"/>
  <c r="M11" i="8"/>
  <c r="Q11" i="8" s="1"/>
  <c r="R11" i="8" s="1"/>
  <c r="D17" i="8"/>
  <c r="Q10" i="8"/>
  <c r="R10" i="8" s="1"/>
  <c r="N14" i="8"/>
  <c r="N15" i="8"/>
  <c r="D20" i="8" l="1"/>
  <c r="D18" i="8"/>
  <c r="D19" i="8"/>
</calcChain>
</file>

<file path=xl/sharedStrings.xml><?xml version="1.0" encoding="utf-8"?>
<sst xmlns="http://schemas.openxmlformats.org/spreadsheetml/2006/main" count="19" uniqueCount="19">
  <si>
    <t>Платіж в місяць, грн</t>
  </si>
  <si>
    <t>Загальні витрати за кредитом, грн</t>
  </si>
  <si>
    <t>Загальна вартість кредиту, грн</t>
  </si>
  <si>
    <t>Калькулятор з надання споживчого кредиту</t>
  </si>
  <si>
    <r>
      <t xml:space="preserve">Сума кредиту </t>
    </r>
    <r>
      <rPr>
        <b/>
        <i/>
        <sz val="8"/>
        <rFont val="Times New Roman"/>
        <family val="1"/>
        <charset val="204"/>
      </rPr>
      <t>(введіть суму кредиту)</t>
    </r>
  </si>
  <si>
    <t>Реальна процентна ставка, річних</t>
  </si>
  <si>
    <r>
      <t xml:space="preserve">Срок кредиту, міс </t>
    </r>
    <r>
      <rPr>
        <b/>
        <i/>
        <sz val="8"/>
        <rFont val="Times New Roman"/>
        <family val="1"/>
        <charset val="204"/>
      </rPr>
      <t xml:space="preserve"> (оберіть термін)</t>
    </r>
  </si>
  <si>
    <t>Сумма кредита</t>
  </si>
  <si>
    <t>Годовая ставка</t>
  </si>
  <si>
    <t>Срок кредита</t>
  </si>
  <si>
    <t>Период</t>
  </si>
  <si>
    <t>Выплата кредита</t>
  </si>
  <si>
    <t>Выплата процентов</t>
  </si>
  <si>
    <t>Общая выплата</t>
  </si>
  <si>
    <t>Осталось выплатить</t>
  </si>
  <si>
    <t>комиссия за снятие</t>
  </si>
  <si>
    <t>* розрахунок проводився за умови  максимально можливої комісії за зняття готівки.
При цьому погашення Суми кредиту та комісії відбувається рівними частинами протягом Сроку кредиту, на суму комісії застосовується стандартна відсоткова ставка (максимально можлива)</t>
  </si>
  <si>
    <t>Результат розрахунку*</t>
  </si>
  <si>
    <r>
      <t xml:space="preserve">Продукт - Кредитний сервіс "Скибочка"
 за умовами спеціальної пропозиції 
"Отримати готівку - легко!" 
</t>
    </r>
    <r>
      <rPr>
        <b/>
        <sz val="11"/>
        <rFont val="Times New Roman"/>
        <family val="1"/>
        <charset val="204"/>
      </rPr>
      <t>(для всіх кредитних карток Банку, окрім Мані на Кармані Легка та "Мані на Кармані з фіксованим мінімальним платежем"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</si>
</sst>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43" formatCode="_-* #,##0.00\ _₴_-;\-* #,##0.00\ _₴_-;_-* &quot;-&quot;??\ _₴_-;_-@_-"/>
  </numFmts>
  <fonts count="11"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4"/>
      <name val="Times New Roman"/>
      <family val="1"/>
      <charset val="204"/>
    </font>
    <font>
      <b/>
      <sz val="14"/>
      <name val="Times New Roman"/>
      <family val="1"/>
      <charset val="204"/>
    </font>
    <font>
      <b/>
      <i/>
      <sz val="8"/>
      <name val="Times New Roman"/>
      <family val="1"/>
      <charset val="204"/>
    </font>
    <font>
      <sz val="10"/>
      <color theme="1"/>
      <name val="Calibri"/>
      <family val="2"/>
      <charset val="204"/>
      <scheme val="minor"/>
    </font>
    <font>
      <b/>
      <sz val="10"/>
      <color theme="1"/>
      <name val="Calibri"/>
      <family val="2"/>
      <charset val="204"/>
      <scheme val="minor"/>
    </font>
    <font>
      <i/>
      <sz val="8"/>
      <color theme="1"/>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5">
    <xf numFmtId="0" fontId="0" fillId="0" borderId="0"/>
    <xf numFmtId="9" fontId="3"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43">
    <xf numFmtId="0" fontId="0" fillId="0" borderId="0" xfId="0"/>
    <xf numFmtId="0" fontId="4" fillId="0" borderId="0" xfId="0" applyFont="1" applyProtection="1">
      <protection hidden="1"/>
    </xf>
    <xf numFmtId="0" fontId="4" fillId="0" borderId="0" xfId="0" applyFont="1" applyAlignment="1" applyProtection="1">
      <alignment horizontal="center"/>
      <protection hidden="1"/>
    </xf>
    <xf numFmtId="0" fontId="5" fillId="0" borderId="8" xfId="0" applyFont="1" applyBorder="1" applyProtection="1">
      <protection hidden="1"/>
    </xf>
    <xf numFmtId="0" fontId="5" fillId="0" borderId="0" xfId="0" applyFont="1" applyProtection="1">
      <protection hidden="1"/>
    </xf>
    <xf numFmtId="0" fontId="5" fillId="3" borderId="1" xfId="0" applyFont="1" applyFill="1" applyBorder="1" applyProtection="1">
      <protection hidden="1"/>
    </xf>
    <xf numFmtId="0" fontId="4" fillId="0" borderId="2" xfId="0" applyFont="1" applyBorder="1" applyProtection="1">
      <protection hidden="1"/>
    </xf>
    <xf numFmtId="4" fontId="4" fillId="0" borderId="3" xfId="0" applyNumberFormat="1" applyFont="1" applyBorder="1" applyAlignment="1" applyProtection="1">
      <alignment horizontal="center"/>
      <protection hidden="1"/>
    </xf>
    <xf numFmtId="0" fontId="4" fillId="0" borderId="4" xfId="0" applyFont="1" applyBorder="1" applyProtection="1">
      <protection hidden="1"/>
    </xf>
    <xf numFmtId="0" fontId="5" fillId="2" borderId="1" xfId="0" applyFont="1" applyFill="1" applyBorder="1" applyProtection="1">
      <protection locked="0" hidden="1"/>
    </xf>
    <xf numFmtId="0" fontId="7" fillId="0" borderId="0" xfId="3" applyFont="1"/>
    <xf numFmtId="43" fontId="7" fillId="0" borderId="0" xfId="3" applyNumberFormat="1" applyFont="1" applyAlignment="1">
      <alignment horizontal="center"/>
    </xf>
    <xf numFmtId="0" fontId="7" fillId="0" borderId="0" xfId="3" applyFont="1" applyAlignment="1">
      <alignment horizontal="center"/>
    </xf>
    <xf numFmtId="0" fontId="7" fillId="0" borderId="0" xfId="3" applyFont="1" applyBorder="1" applyAlignment="1">
      <alignment horizontal="center"/>
    </xf>
    <xf numFmtId="9" fontId="7" fillId="0" borderId="0" xfId="3" applyNumberFormat="1" applyFont="1" applyAlignment="1">
      <alignment horizontal="center"/>
    </xf>
    <xf numFmtId="0" fontId="8" fillId="0" borderId="1" xfId="3" applyFont="1" applyBorder="1" applyAlignment="1">
      <alignment horizontal="center" vertical="center"/>
    </xf>
    <xf numFmtId="0" fontId="8" fillId="0" borderId="1" xfId="3" applyFont="1" applyBorder="1" applyAlignment="1">
      <alignment horizontal="center"/>
    </xf>
    <xf numFmtId="14" fontId="8" fillId="0" borderId="0" xfId="3" applyNumberFormat="1" applyFont="1" applyBorder="1" applyAlignment="1">
      <alignment horizontal="center"/>
    </xf>
    <xf numFmtId="0" fontId="7" fillId="0" borderId="1" xfId="3" applyFont="1" applyBorder="1" applyAlignment="1">
      <alignment horizontal="center" vertical="center"/>
    </xf>
    <xf numFmtId="8" fontId="7" fillId="0" borderId="1" xfId="3" applyNumberFormat="1" applyFont="1" applyBorder="1" applyAlignment="1">
      <alignment horizontal="center"/>
    </xf>
    <xf numFmtId="43" fontId="7" fillId="0" borderId="1" xfId="3" applyNumberFormat="1" applyFont="1" applyBorder="1" applyAlignment="1">
      <alignment horizontal="center"/>
    </xf>
    <xf numFmtId="14" fontId="7" fillId="0" borderId="0" xfId="3" applyNumberFormat="1" applyFont="1" applyBorder="1" applyAlignment="1">
      <alignment horizontal="center"/>
    </xf>
    <xf numFmtId="8" fontId="7" fillId="0" borderId="0" xfId="3" applyNumberFormat="1" applyFont="1" applyBorder="1" applyAlignment="1">
      <alignment horizontal="center"/>
    </xf>
    <xf numFmtId="10" fontId="7" fillId="0" borderId="0" xfId="4" applyNumberFormat="1" applyFont="1" applyBorder="1" applyAlignment="1">
      <alignment horizontal="center"/>
    </xf>
    <xf numFmtId="10" fontId="7" fillId="0" borderId="0" xfId="3" applyNumberFormat="1" applyFont="1" applyAlignment="1">
      <alignment horizontal="center"/>
    </xf>
    <xf numFmtId="43" fontId="8" fillId="0" borderId="0" xfId="3" applyNumberFormat="1" applyFont="1" applyBorder="1" applyAlignment="1">
      <alignment horizontal="center"/>
    </xf>
    <xf numFmtId="43" fontId="7" fillId="0" borderId="0" xfId="3" applyNumberFormat="1" applyFont="1" applyBorder="1" applyAlignment="1">
      <alignment horizontal="center"/>
    </xf>
    <xf numFmtId="8" fontId="7" fillId="0" borderId="0" xfId="3" applyNumberFormat="1" applyFont="1" applyAlignment="1">
      <alignment horizontal="center"/>
    </xf>
    <xf numFmtId="10" fontId="4" fillId="0" borderId="5" xfId="1" applyNumberFormat="1" applyFont="1" applyBorder="1" applyAlignment="1" applyProtection="1">
      <alignment horizontal="center"/>
      <protection hidden="1"/>
    </xf>
    <xf numFmtId="0" fontId="9" fillId="0" borderId="0" xfId="3" applyFont="1" applyAlignment="1">
      <alignment horizontal="left" vertical="top" wrapText="1"/>
    </xf>
    <xf numFmtId="0" fontId="5" fillId="4" borderId="6"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0" fontId="5" fillId="0" borderId="0" xfId="0" applyFont="1" applyAlignment="1" applyProtection="1">
      <alignment wrapText="1"/>
      <protection hidden="1"/>
    </xf>
    <xf numFmtId="0" fontId="5" fillId="0" borderId="0" xfId="0" applyFont="1" applyAlignment="1" applyProtection="1">
      <protection hidden="1"/>
    </xf>
    <xf numFmtId="0" fontId="5" fillId="0" borderId="9"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5" fillId="0" borderId="2" xfId="0" applyFont="1" applyBorder="1" applyAlignment="1" applyProtection="1">
      <alignment horizontal="center" wrapText="1"/>
      <protection hidden="1"/>
    </xf>
    <xf numFmtId="0" fontId="5" fillId="0" borderId="0"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4" xfId="0" applyFont="1" applyBorder="1" applyAlignment="1" applyProtection="1">
      <alignment horizontal="center" wrapText="1"/>
      <protection hidden="1"/>
    </xf>
    <xf numFmtId="0" fontId="5" fillId="0" borderId="12"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cellXfs>
  <cellStyles count="5">
    <cellStyle name="Обычный" xfId="0" builtinId="0"/>
    <cellStyle name="Обычный 2" xfId="2"/>
    <cellStyle name="Обычный 3" xfId="3"/>
    <cellStyle name="Процентный" xfId="1"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4"/>
  <sheetViews>
    <sheetView tabSelected="1" workbookViewId="0">
      <selection activeCell="G11" sqref="G11"/>
    </sheetView>
  </sheetViews>
  <sheetFormatPr defaultRowHeight="12.75" x14ac:dyDescent="0.2"/>
  <cols>
    <col min="1" max="1" width="9.140625" style="10"/>
    <col min="2" max="2" width="9.140625" style="12"/>
    <col min="3" max="3" width="41.5703125" style="10" bestFit="1" customWidth="1"/>
    <col min="4" max="4" width="21.85546875" style="10" customWidth="1"/>
    <col min="5" max="6" width="9.140625" style="10"/>
    <col min="7" max="7" width="9.140625" style="10" customWidth="1"/>
    <col min="8" max="9" width="9.140625" style="10" hidden="1" customWidth="1"/>
    <col min="10" max="10" width="29.28515625" style="10" hidden="1" customWidth="1"/>
    <col min="11" max="11" width="15" style="12" hidden="1" customWidth="1"/>
    <col min="12" max="12" width="17" style="12" hidden="1" customWidth="1"/>
    <col min="13" max="13" width="14" style="12" hidden="1" customWidth="1"/>
    <col min="14" max="15" width="17.7109375" style="12" hidden="1" customWidth="1"/>
    <col min="16" max="16" width="11.85546875" style="13" hidden="1" customWidth="1"/>
    <col min="17" max="17" width="11.7109375" style="13" hidden="1" customWidth="1"/>
    <col min="18" max="18" width="10.28515625" style="12" hidden="1" customWidth="1"/>
    <col min="19" max="19" width="9.140625" style="12" hidden="1" customWidth="1"/>
    <col min="20" max="21" width="9.140625" style="10" hidden="1" customWidth="1"/>
    <col min="22" max="27" width="9.140625" style="10" customWidth="1"/>
    <col min="28" max="16384" width="9.140625" style="10"/>
  </cols>
  <sheetData>
    <row r="2" spans="1:27" ht="18.75" x14ac:dyDescent="0.3">
      <c r="B2" s="34" t="s">
        <v>3</v>
      </c>
      <c r="C2" s="35"/>
      <c r="D2" s="35"/>
      <c r="E2" s="36"/>
      <c r="F2" s="33"/>
      <c r="J2" s="10" t="s">
        <v>7</v>
      </c>
      <c r="K2" s="11">
        <f>C10*M3</f>
        <v>275</v>
      </c>
    </row>
    <row r="3" spans="1:27" ht="15.75" customHeight="1" x14ac:dyDescent="0.3">
      <c r="B3" s="37" t="s">
        <v>18</v>
      </c>
      <c r="C3" s="38"/>
      <c r="D3" s="38"/>
      <c r="E3" s="39"/>
      <c r="F3" s="32"/>
      <c r="J3" s="10" t="s">
        <v>8</v>
      </c>
      <c r="K3" s="14">
        <v>0.6</v>
      </c>
      <c r="L3" s="12" t="s">
        <v>15</v>
      </c>
      <c r="M3" s="24">
        <v>5.5E-2</v>
      </c>
    </row>
    <row r="4" spans="1:27" s="12" customFormat="1" ht="14.25" customHeight="1" x14ac:dyDescent="0.3">
      <c r="A4" s="10"/>
      <c r="B4" s="37"/>
      <c r="C4" s="38"/>
      <c r="D4" s="38"/>
      <c r="E4" s="39"/>
      <c r="F4" s="32"/>
      <c r="G4" s="10"/>
      <c r="H4" s="10"/>
      <c r="I4" s="10"/>
      <c r="J4" s="10" t="s">
        <v>9</v>
      </c>
      <c r="K4" s="12">
        <v>6</v>
      </c>
      <c r="P4" s="13"/>
      <c r="Q4" s="13"/>
      <c r="T4" s="10"/>
      <c r="U4" s="10"/>
      <c r="V4" s="10"/>
      <c r="W4" s="10"/>
      <c r="X4" s="10"/>
      <c r="Y4" s="10"/>
      <c r="Z4" s="10"/>
      <c r="AA4" s="10"/>
    </row>
    <row r="5" spans="1:27" s="12" customFormat="1" ht="18.75" customHeight="1" x14ac:dyDescent="0.3">
      <c r="A5" s="10"/>
      <c r="B5" s="37"/>
      <c r="C5" s="38"/>
      <c r="D5" s="38"/>
      <c r="E5" s="39"/>
      <c r="F5" s="32"/>
      <c r="G5" s="10"/>
      <c r="H5" s="10"/>
      <c r="I5" s="10"/>
      <c r="J5" s="10"/>
      <c r="P5" s="13"/>
      <c r="Q5" s="13"/>
      <c r="T5" s="10"/>
      <c r="U5" s="10"/>
      <c r="V5" s="10"/>
      <c r="W5" s="10"/>
      <c r="X5" s="10"/>
      <c r="Y5" s="10"/>
      <c r="Z5" s="10"/>
      <c r="AA5" s="10"/>
    </row>
    <row r="6" spans="1:27" s="12" customFormat="1" ht="18.75" customHeight="1" x14ac:dyDescent="0.3">
      <c r="A6" s="10"/>
      <c r="B6" s="37"/>
      <c r="C6" s="38"/>
      <c r="D6" s="38"/>
      <c r="E6" s="39"/>
      <c r="F6" s="32"/>
      <c r="G6" s="10"/>
      <c r="H6" s="10"/>
      <c r="I6" s="10"/>
      <c r="J6" s="10"/>
      <c r="P6" s="13"/>
      <c r="Q6" s="13"/>
      <c r="T6" s="10"/>
      <c r="U6" s="10"/>
      <c r="V6" s="10"/>
      <c r="W6" s="10"/>
      <c r="X6" s="10"/>
      <c r="Y6" s="10"/>
      <c r="Z6" s="10"/>
      <c r="AA6" s="10"/>
    </row>
    <row r="7" spans="1:27" s="12" customFormat="1" ht="18.75" customHeight="1" x14ac:dyDescent="0.3">
      <c r="A7" s="10"/>
      <c r="B7" s="40"/>
      <c r="C7" s="41"/>
      <c r="D7" s="41"/>
      <c r="E7" s="42"/>
      <c r="F7" s="32"/>
      <c r="G7" s="10"/>
      <c r="H7" s="10"/>
      <c r="I7" s="10"/>
      <c r="J7" s="10"/>
      <c r="P7" s="13"/>
      <c r="Q7" s="13"/>
      <c r="T7" s="10"/>
      <c r="U7" s="10"/>
      <c r="V7" s="10"/>
      <c r="W7" s="10"/>
      <c r="X7" s="10"/>
      <c r="Y7" s="10"/>
      <c r="Z7" s="10"/>
      <c r="AA7" s="10"/>
    </row>
    <row r="8" spans="1:27" ht="18.75" x14ac:dyDescent="0.3">
      <c r="C8" s="1"/>
      <c r="D8" s="2"/>
      <c r="Q8" s="26"/>
    </row>
    <row r="9" spans="1:27" s="12" customFormat="1" ht="18.75" x14ac:dyDescent="0.3">
      <c r="A9" s="10"/>
      <c r="C9" s="3" t="s">
        <v>4</v>
      </c>
      <c r="D9" s="2"/>
      <c r="E9" s="10"/>
      <c r="F9" s="10"/>
      <c r="G9" s="10"/>
      <c r="H9" s="10"/>
      <c r="I9" s="10"/>
      <c r="J9" s="15" t="s">
        <v>10</v>
      </c>
      <c r="K9" s="16" t="s">
        <v>11</v>
      </c>
      <c r="L9" s="16" t="s">
        <v>12</v>
      </c>
      <c r="M9" s="16" t="s">
        <v>13</v>
      </c>
      <c r="N9" s="16" t="s">
        <v>14</v>
      </c>
      <c r="P9" s="17">
        <v>44197</v>
      </c>
      <c r="Q9" s="25">
        <f>-K2</f>
        <v>-275</v>
      </c>
      <c r="R9" s="11">
        <f>Q9-C10</f>
        <v>-5275</v>
      </c>
      <c r="T9" s="10"/>
      <c r="U9" s="10"/>
      <c r="V9" s="10"/>
      <c r="W9" s="10"/>
      <c r="X9" s="10"/>
      <c r="Y9" s="10"/>
      <c r="Z9" s="10"/>
      <c r="AA9" s="10"/>
    </row>
    <row r="10" spans="1:27" s="12" customFormat="1" ht="18.75" x14ac:dyDescent="0.3">
      <c r="A10" s="10"/>
      <c r="C10" s="9">
        <v>5000</v>
      </c>
      <c r="D10" s="2"/>
      <c r="E10" s="10"/>
      <c r="F10" s="10"/>
      <c r="G10" s="10"/>
      <c r="H10" s="10"/>
      <c r="I10" s="10"/>
      <c r="J10" s="18">
        <v>1</v>
      </c>
      <c r="K10" s="19">
        <f t="shared" ref="K10:K15" si="0">PPMT($K$3/12,J10,$K$4,$K$2,0)</f>
        <v>-40.429803730301771</v>
      </c>
      <c r="L10" s="19">
        <f t="shared" ref="L10:L15" si="1">IPMT($K$3/12,J10,$K$4,$K$2,0)</f>
        <v>-13.749999999999998</v>
      </c>
      <c r="M10" s="19">
        <f t="shared" ref="M10:M15" si="2">L10+K10</f>
        <v>-54.179803730301771</v>
      </c>
      <c r="N10" s="20">
        <f>$K$2+SUM($K$10:K10)</f>
        <v>234.57019626969822</v>
      </c>
      <c r="P10" s="17">
        <v>44228</v>
      </c>
      <c r="Q10" s="22">
        <f>-M10</f>
        <v>54.179803730301771</v>
      </c>
      <c r="R10" s="27">
        <f t="shared" ref="R10:R15" si="3">Q10+$C$10/$C$13</f>
        <v>887.5131370636351</v>
      </c>
      <c r="T10" s="10"/>
      <c r="U10" s="10"/>
      <c r="V10" s="10"/>
      <c r="W10" s="10"/>
      <c r="X10" s="10"/>
      <c r="Y10" s="10"/>
      <c r="Z10" s="10"/>
      <c r="AA10" s="10"/>
    </row>
    <row r="11" spans="1:27" s="12" customFormat="1" ht="18.75" x14ac:dyDescent="0.3">
      <c r="A11" s="10"/>
      <c r="C11" s="4"/>
      <c r="D11" s="2"/>
      <c r="E11" s="10"/>
      <c r="F11" s="10"/>
      <c r="G11" s="10"/>
      <c r="H11" s="10"/>
      <c r="I11" s="10"/>
      <c r="J11" s="18">
        <v>2</v>
      </c>
      <c r="K11" s="19">
        <f t="shared" si="0"/>
        <v>-42.451293916816866</v>
      </c>
      <c r="L11" s="19">
        <f t="shared" si="1"/>
        <v>-11.728509813484909</v>
      </c>
      <c r="M11" s="19">
        <f t="shared" si="2"/>
        <v>-54.179803730301771</v>
      </c>
      <c r="N11" s="20">
        <f>$K$2+SUM($K$10:K11)</f>
        <v>192.11890235288138</v>
      </c>
      <c r="P11" s="17">
        <v>44256</v>
      </c>
      <c r="Q11" s="22">
        <f t="shared" ref="Q11:Q15" si="4">-M11</f>
        <v>54.179803730301771</v>
      </c>
      <c r="R11" s="27">
        <f t="shared" si="3"/>
        <v>887.5131370636351</v>
      </c>
      <c r="T11" s="10"/>
      <c r="U11" s="10"/>
      <c r="V11" s="10"/>
      <c r="W11" s="10"/>
      <c r="X11" s="10"/>
      <c r="Y11" s="10"/>
      <c r="Z11" s="10"/>
      <c r="AA11" s="10"/>
    </row>
    <row r="12" spans="1:27" s="12" customFormat="1" ht="18.75" x14ac:dyDescent="0.3">
      <c r="A12" s="10"/>
      <c r="C12" s="3" t="s">
        <v>6</v>
      </c>
      <c r="D12" s="2"/>
      <c r="E12" s="10"/>
      <c r="F12" s="10"/>
      <c r="G12" s="10"/>
      <c r="H12" s="10"/>
      <c r="I12" s="10"/>
      <c r="J12" s="18">
        <v>3</v>
      </c>
      <c r="K12" s="19">
        <f t="shared" si="0"/>
        <v>-44.573858612657702</v>
      </c>
      <c r="L12" s="19">
        <f t="shared" si="1"/>
        <v>-9.6059451176440653</v>
      </c>
      <c r="M12" s="19">
        <f t="shared" si="2"/>
        <v>-54.179803730301771</v>
      </c>
      <c r="N12" s="20">
        <f>$K$2+SUM($K$10:K12)</f>
        <v>147.54504374022366</v>
      </c>
      <c r="P12" s="17">
        <v>44287</v>
      </c>
      <c r="Q12" s="22">
        <f t="shared" si="4"/>
        <v>54.179803730301771</v>
      </c>
      <c r="R12" s="27">
        <f t="shared" si="3"/>
        <v>887.5131370636351</v>
      </c>
      <c r="T12" s="10"/>
      <c r="U12" s="10"/>
      <c r="V12" s="10"/>
      <c r="W12" s="10"/>
      <c r="X12" s="10"/>
      <c r="Y12" s="10"/>
      <c r="Z12" s="10"/>
      <c r="AA12" s="10"/>
    </row>
    <row r="13" spans="1:27" s="12" customFormat="1" ht="18.75" x14ac:dyDescent="0.3">
      <c r="A13" s="10"/>
      <c r="C13" s="5">
        <v>6</v>
      </c>
      <c r="D13" s="2"/>
      <c r="E13" s="10"/>
      <c r="F13" s="10"/>
      <c r="G13" s="10"/>
      <c r="H13" s="10"/>
      <c r="I13" s="10"/>
      <c r="J13" s="18">
        <v>4</v>
      </c>
      <c r="K13" s="19">
        <f t="shared" si="0"/>
        <v>-46.802551543290583</v>
      </c>
      <c r="L13" s="19">
        <f t="shared" si="1"/>
        <v>-7.3772521870111794</v>
      </c>
      <c r="M13" s="19">
        <f t="shared" si="2"/>
        <v>-54.179803730301764</v>
      </c>
      <c r="N13" s="20">
        <f>$K$2+SUM($K$10:K13)</f>
        <v>100.74249219693309</v>
      </c>
      <c r="P13" s="17">
        <v>44317</v>
      </c>
      <c r="Q13" s="22">
        <f t="shared" si="4"/>
        <v>54.179803730301764</v>
      </c>
      <c r="R13" s="27">
        <f t="shared" si="3"/>
        <v>887.5131370636351</v>
      </c>
      <c r="T13" s="10"/>
      <c r="U13" s="10"/>
      <c r="V13" s="10"/>
      <c r="W13" s="10"/>
      <c r="X13" s="10"/>
      <c r="Y13" s="10"/>
      <c r="Z13" s="10"/>
      <c r="AA13" s="10"/>
    </row>
    <row r="14" spans="1:27" s="12" customFormat="1" ht="18.75" x14ac:dyDescent="0.3">
      <c r="A14" s="10"/>
      <c r="C14" s="4"/>
      <c r="D14" s="2"/>
      <c r="E14" s="10"/>
      <c r="F14" s="10"/>
      <c r="G14" s="10"/>
      <c r="H14" s="10"/>
      <c r="I14" s="10"/>
      <c r="J14" s="18">
        <v>5</v>
      </c>
      <c r="K14" s="19">
        <f t="shared" si="0"/>
        <v>-49.142679120455121</v>
      </c>
      <c r="L14" s="19">
        <f t="shared" si="1"/>
        <v>-5.03712460984665</v>
      </c>
      <c r="M14" s="19">
        <f t="shared" si="2"/>
        <v>-54.179803730301771</v>
      </c>
      <c r="N14" s="20">
        <f>$K$2+SUM($K$10:K14)</f>
        <v>51.599813076477972</v>
      </c>
      <c r="P14" s="17">
        <v>44348</v>
      </c>
      <c r="Q14" s="22">
        <f t="shared" si="4"/>
        <v>54.179803730301771</v>
      </c>
      <c r="R14" s="27">
        <f t="shared" si="3"/>
        <v>887.5131370636351</v>
      </c>
      <c r="T14" s="10"/>
      <c r="U14" s="10"/>
      <c r="V14" s="10"/>
      <c r="W14" s="10"/>
      <c r="X14" s="10"/>
      <c r="Y14" s="10"/>
      <c r="Z14" s="10"/>
      <c r="AA14" s="10"/>
    </row>
    <row r="15" spans="1:27" s="12" customFormat="1" ht="18.75" x14ac:dyDescent="0.3">
      <c r="A15" s="10"/>
      <c r="C15" s="1"/>
      <c r="D15" s="1"/>
      <c r="E15" s="10"/>
      <c r="F15" s="10"/>
      <c r="G15" s="10"/>
      <c r="H15" s="10"/>
      <c r="I15" s="10"/>
      <c r="J15" s="18">
        <v>6</v>
      </c>
      <c r="K15" s="19">
        <f t="shared" si="0"/>
        <v>-51.599813076477879</v>
      </c>
      <c r="L15" s="19">
        <f t="shared" si="1"/>
        <v>-2.5799906538238941</v>
      </c>
      <c r="M15" s="19">
        <f t="shared" si="2"/>
        <v>-54.179803730301771</v>
      </c>
      <c r="N15" s="20">
        <f>$K$2+SUM($K$10:K15)</f>
        <v>0</v>
      </c>
      <c r="P15" s="17">
        <v>44378</v>
      </c>
      <c r="Q15" s="22">
        <f t="shared" si="4"/>
        <v>54.179803730301771</v>
      </c>
      <c r="R15" s="27">
        <f t="shared" si="3"/>
        <v>887.5131370636351</v>
      </c>
      <c r="T15" s="10"/>
      <c r="U15" s="10"/>
      <c r="V15" s="10"/>
      <c r="W15" s="10"/>
      <c r="X15" s="10"/>
      <c r="Y15" s="10"/>
      <c r="Z15" s="10"/>
      <c r="AA15" s="10"/>
    </row>
    <row r="16" spans="1:27" s="12" customFormat="1" ht="18.75" x14ac:dyDescent="0.3">
      <c r="A16" s="10"/>
      <c r="C16" s="30" t="s">
        <v>17</v>
      </c>
      <c r="D16" s="31"/>
      <c r="E16" s="10"/>
      <c r="F16" s="10"/>
      <c r="G16" s="10"/>
      <c r="H16" s="10"/>
      <c r="I16" s="10"/>
      <c r="P16" s="17"/>
      <c r="Q16" s="26"/>
      <c r="T16" s="10"/>
      <c r="U16" s="10"/>
      <c r="V16" s="10"/>
      <c r="W16" s="10"/>
      <c r="X16" s="10"/>
      <c r="Y16" s="10"/>
      <c r="Z16" s="10"/>
      <c r="AA16" s="10"/>
    </row>
    <row r="17" spans="1:27" s="12" customFormat="1" ht="18.75" x14ac:dyDescent="0.3">
      <c r="A17" s="10"/>
      <c r="C17" s="6" t="s">
        <v>0</v>
      </c>
      <c r="D17" s="7">
        <f>C10/C13+-M10</f>
        <v>887.5131370636351</v>
      </c>
      <c r="E17" s="10"/>
      <c r="F17" s="10"/>
      <c r="G17" s="10"/>
      <c r="H17" s="10"/>
      <c r="I17" s="10"/>
      <c r="P17" s="21"/>
      <c r="Q17" s="22"/>
      <c r="T17" s="10"/>
      <c r="U17" s="10"/>
      <c r="V17" s="10"/>
      <c r="W17" s="10"/>
      <c r="X17" s="10"/>
      <c r="Y17" s="10"/>
      <c r="Z17" s="10"/>
      <c r="AA17" s="10"/>
    </row>
    <row r="18" spans="1:27" s="12" customFormat="1" ht="18.75" x14ac:dyDescent="0.3">
      <c r="A18" s="10"/>
      <c r="C18" s="6" t="s">
        <v>1</v>
      </c>
      <c r="D18" s="7">
        <f>D17*C13-C10</f>
        <v>325.07882238181082</v>
      </c>
      <c r="E18" s="10"/>
      <c r="F18" s="10"/>
      <c r="G18" s="10"/>
      <c r="H18" s="10"/>
      <c r="I18" s="10"/>
      <c r="P18" s="21"/>
      <c r="Q18" s="22"/>
      <c r="T18" s="10"/>
      <c r="U18" s="10"/>
      <c r="V18" s="10"/>
      <c r="W18" s="10"/>
      <c r="X18" s="10"/>
      <c r="Y18" s="10"/>
      <c r="Z18" s="10"/>
      <c r="AA18" s="10"/>
    </row>
    <row r="19" spans="1:27" s="12" customFormat="1" ht="18.75" x14ac:dyDescent="0.3">
      <c r="A19" s="10"/>
      <c r="C19" s="6" t="s">
        <v>2</v>
      </c>
      <c r="D19" s="7">
        <f>D17*C13</f>
        <v>5325.0788223818108</v>
      </c>
      <c r="E19" s="10"/>
      <c r="F19" s="10"/>
      <c r="G19" s="10"/>
      <c r="H19" s="10"/>
      <c r="I19" s="10"/>
      <c r="P19" s="21"/>
      <c r="Q19" s="22"/>
      <c r="T19" s="10"/>
      <c r="U19" s="10"/>
      <c r="V19" s="10"/>
      <c r="W19" s="10"/>
      <c r="X19" s="10"/>
      <c r="Y19" s="10"/>
      <c r="Z19" s="10"/>
      <c r="AA19" s="10"/>
    </row>
    <row r="20" spans="1:27" s="12" customFormat="1" ht="18.75" x14ac:dyDescent="0.3">
      <c r="A20" s="10"/>
      <c r="C20" s="8" t="s">
        <v>5</v>
      </c>
      <c r="D20" s="28">
        <f>XIRR(R9:R15,P9:P15)</f>
        <v>3.3322265744209295E-2</v>
      </c>
      <c r="E20" s="10"/>
      <c r="F20" s="10"/>
      <c r="G20" s="10"/>
      <c r="H20" s="10"/>
      <c r="I20" s="10"/>
      <c r="P20" s="21"/>
      <c r="Q20" s="22"/>
      <c r="T20" s="10"/>
      <c r="U20" s="10"/>
      <c r="V20" s="10"/>
      <c r="W20" s="10"/>
      <c r="X20" s="10"/>
      <c r="Y20" s="10"/>
      <c r="Z20" s="10"/>
      <c r="AA20" s="10"/>
    </row>
    <row r="21" spans="1:27" s="12" customFormat="1" x14ac:dyDescent="0.2">
      <c r="A21" s="10"/>
      <c r="C21" s="10"/>
      <c r="D21" s="10"/>
      <c r="E21" s="10"/>
      <c r="F21" s="10"/>
      <c r="G21" s="10"/>
      <c r="H21" s="10"/>
      <c r="I21" s="10"/>
      <c r="P21" s="21"/>
      <c r="Q21" s="22"/>
      <c r="T21" s="10"/>
      <c r="U21" s="10"/>
      <c r="V21" s="10"/>
      <c r="W21" s="10"/>
      <c r="X21" s="10"/>
      <c r="Y21" s="10"/>
      <c r="Z21" s="10"/>
      <c r="AA21" s="10"/>
    </row>
    <row r="22" spans="1:27" x14ac:dyDescent="0.2">
      <c r="J22" s="12"/>
    </row>
    <row r="23" spans="1:27" s="12" customFormat="1" ht="12.75" customHeight="1" x14ac:dyDescent="0.2">
      <c r="A23" s="10"/>
      <c r="C23" s="29" t="s">
        <v>16</v>
      </c>
      <c r="D23" s="29"/>
      <c r="E23" s="10"/>
      <c r="F23" s="10"/>
      <c r="G23" s="10"/>
      <c r="H23" s="10"/>
      <c r="I23" s="10"/>
      <c r="P23" s="13"/>
      <c r="Q23" s="23"/>
      <c r="T23" s="10"/>
      <c r="U23" s="10"/>
      <c r="V23" s="10"/>
      <c r="W23" s="10"/>
      <c r="X23" s="10"/>
      <c r="Y23" s="10"/>
      <c r="Z23" s="10"/>
      <c r="AA23" s="10"/>
    </row>
    <row r="24" spans="1:27" x14ac:dyDescent="0.2">
      <c r="C24" s="29"/>
      <c r="D24" s="29"/>
      <c r="J24" s="12"/>
    </row>
    <row r="25" spans="1:27" s="12" customFormat="1" x14ac:dyDescent="0.2">
      <c r="A25" s="10"/>
      <c r="C25" s="29"/>
      <c r="D25" s="29"/>
      <c r="E25" s="10"/>
      <c r="F25" s="10"/>
      <c r="G25" s="10"/>
      <c r="H25" s="10"/>
      <c r="I25" s="10"/>
      <c r="P25" s="13"/>
      <c r="Q25" s="13"/>
      <c r="T25" s="10"/>
      <c r="U25" s="10"/>
      <c r="V25" s="10"/>
      <c r="W25" s="10"/>
      <c r="X25" s="10"/>
      <c r="Y25" s="10"/>
      <c r="Z25" s="10"/>
      <c r="AA25" s="10"/>
    </row>
    <row r="26" spans="1:27" s="12" customFormat="1" x14ac:dyDescent="0.2">
      <c r="A26" s="10"/>
      <c r="C26" s="29"/>
      <c r="D26" s="29"/>
      <c r="E26" s="10"/>
      <c r="F26" s="10"/>
      <c r="G26" s="10"/>
      <c r="H26" s="10"/>
      <c r="I26" s="10"/>
      <c r="P26" s="13"/>
      <c r="Q26" s="13"/>
      <c r="T26" s="10"/>
      <c r="U26" s="10"/>
      <c r="V26" s="10"/>
      <c r="W26" s="10"/>
      <c r="X26" s="10"/>
      <c r="Y26" s="10"/>
      <c r="Z26" s="10"/>
      <c r="AA26" s="10"/>
    </row>
    <row r="27" spans="1:27" s="12" customFormat="1" x14ac:dyDescent="0.2">
      <c r="A27" s="10"/>
      <c r="C27" s="10"/>
      <c r="D27" s="10"/>
      <c r="E27" s="10"/>
      <c r="F27" s="10"/>
      <c r="G27" s="10"/>
      <c r="H27" s="10"/>
      <c r="I27" s="10"/>
      <c r="P27" s="13"/>
      <c r="Q27" s="13"/>
      <c r="T27" s="10"/>
      <c r="U27" s="10"/>
      <c r="V27" s="10"/>
      <c r="W27" s="10"/>
      <c r="X27" s="10"/>
      <c r="Y27" s="10"/>
      <c r="Z27" s="10"/>
      <c r="AA27" s="10"/>
    </row>
    <row r="28" spans="1:27" x14ac:dyDescent="0.2">
      <c r="J28" s="12"/>
    </row>
    <row r="29" spans="1:27" x14ac:dyDescent="0.2">
      <c r="J29" s="12"/>
    </row>
    <row r="30" spans="1:27" x14ac:dyDescent="0.2">
      <c r="J30" s="12"/>
    </row>
    <row r="31" spans="1:27" x14ac:dyDescent="0.2">
      <c r="J31" s="12"/>
    </row>
    <row r="32" spans="1:27" x14ac:dyDescent="0.2">
      <c r="J32" s="12"/>
    </row>
    <row r="33" spans="10:10" x14ac:dyDescent="0.2">
      <c r="J33" s="12"/>
    </row>
    <row r="34" spans="10:10" x14ac:dyDescent="0.2">
      <c r="J34" s="12"/>
    </row>
  </sheetData>
  <mergeCells count="4">
    <mergeCell ref="B3:E7"/>
    <mergeCell ref="B2:E2"/>
    <mergeCell ref="C23:D26"/>
    <mergeCell ref="C16:D16"/>
  </mergeCells>
  <dataValidations count="2">
    <dataValidation type="custom" allowBlank="1" showInputMessage="1" showErrorMessage="1" sqref="C13">
      <formula1>6</formula1>
    </dataValidation>
    <dataValidation type="whole" errorStyle="information" showInputMessage="1" showErrorMessage="1" error="Можлива сума від 1000 грн до 6000 грн_x000a_" prompt="Можлива сума кредиту від 1000 до 6000 грн_x000a_" sqref="C10">
      <formula1>1000</formula1>
      <formula2>6000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2017-05-25T08:15:03Z</cp:lastPrinted>
</cp:coreProperties>
</file>